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3040" windowHeight="952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<sst xmlns="http://schemas.openxmlformats.org/spreadsheetml/2006/main" count="955" uniqueCount="668">
  <si>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</si>
  <si>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</si>
  <si>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</si>
  <si>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</si>
  <si>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</si>
  <si>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</si>
  <si>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</si>
  <si>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</si>
  <si>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</si>
  <si>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</si>
  <si>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</si>
  <si>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</si>
  <si>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</si>
  <si>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</si>
  <si>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</si>
  <si>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</si>
  <si>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</si>
  <si>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</si>
  <si>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</si>
  <si>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</si>
  <si>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</si>
  <si>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</si>
  <si>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</si>
  <si>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</si>
  <si>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</si>
  <si>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</si>
  <si>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</si>
  <si>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</si>
  <si>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</si>
  <si>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</si>
  <si>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</si>
  <si>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</si>
  <si>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</si>
  <si>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</si>
  <si>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</si>
  <si>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</si>
  <si>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</si>
  <si>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</si>
  <si>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</si>
  <si>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</si>
  <si>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</si>
  <si>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</si>
  <si>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</si>
  <si>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</si>
  <si>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</si>
  <si>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</si>
  <si>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</si>
  <si>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</si>
  <si>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</si>
  <si>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</si>
  <si>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</si>
  <si>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</si>
  <si>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</si>
  <si>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</si>
  <si>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</si>
  <si>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</si>
  <si>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</si>
  <si>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</si>
  <si>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</si>
  <si>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</si>
  <si>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</si>
  <si>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</si>
  <si>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</si>
  <si>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</si>
  <si>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</si>
  <si>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</si>
  <si>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</si>
  <si>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</si>
  <si>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</si>
  <si>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</si>
  <si>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</si>
  <si>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</si>
  <si>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</si>
  <si>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</si>
  <si>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</si>
  <si>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</si>
  <si>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</si>
  <si>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</si>
  <si>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</si>
  <si>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</si>
  <si>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</si>
  <si>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</si>
  <si>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</si>
  <si>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</si>
  <si>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</si>
  <si>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</si>
  <si>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</si>
  <si>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</si>
  <si>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</si>
  <si>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</si>
  <si>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</si>
  <si>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</si>
  <si>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</si>
  <si>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</si>
  <si>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</si>
  <si>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</si>
  <si>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</si>
  <si>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</si>
  <si>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</si>
  <si>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</si>
  <si>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</si>
  <si>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</si>
  <si>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</si>
  <si>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</si>
  <si>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</si>
  <si>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</si>
  <si>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</si>
  <si>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</si>
  <si>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</si>
  <si>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</si>
  <si>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</si>
  <si>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</si>
  <si>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</si>
  <si>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</si>
  <si>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</si>
  <si>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</si>
  <si>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</si>
  <si>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</si>
  <si>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</si>
  <si>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</si>
  <si>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</si>
  <si>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</si>
  <si>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</si>
  <si>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</si>
  <si>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</si>
  <si>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</si>
  <si>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</si>
  <si>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</si>
  <si>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</si>
  <si>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</si>
  <si>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</si>
  <si>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</si>
  <si>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</si>
  <si>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</si>
  <si>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</si>
  <si>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</si>
  <si>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</si>
  <si>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</si>
  <si>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</si>
  <si>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</si>
  <si>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</si>
  <si>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</si>
  <si>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</si>
  <si>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</si>
  <si>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</si>
  <si>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</si>
  <si>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</si>
  <si>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</si>
  <si>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</si>
  <si>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</si>
  <si>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</si>
  <si>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</si>
  <si>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</si>
  <si>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</si>
  <si>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</si>
  <si>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</si>
  <si>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</si>
  <si>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</si>
  <si>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</si>
  <si>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</si>
  <si>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</si>
  <si>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</si>
  <si>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</si>
  <si>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</si>
  <si>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</si>
  <si>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</si>
  <si>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</si>
  <si>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</si>
  <si>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</si>
  <si>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</si>
  <si>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</si>
  <si>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</si>
  <si>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</si>
  <si>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</si>
  <si>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</si>
  <si>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</si>
  <si>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</si>
  <si>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</si>
  <si>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</si>
  <si>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</si>
  <si>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</si>
  <si>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</si>
  <si>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</si>
  <si>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</si>
  <si>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</si>
  <si>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</si>
  <si>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</si>
  <si>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</si>
  <si>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</si>
  <si>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</si>
  <si>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</si>
  <si>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</si>
  <si>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</si>
  <si>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</si>
  <si>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</si>
  <si>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</si>
  <si>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</si>
  <si>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</si>
  <si>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</si>
  <si>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</si>
  <si>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</si>
  <si>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</si>
  <si>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</si>
  <si>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</si>
  <si>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</si>
  <si>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</si>
  <si>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</si>
  <si>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</si>
  <si>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</si>
  <si>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</si>
  <si>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</si>
  <si>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</si>
  <si>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</si>
  <si>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</si>
  <si>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</si>
  <si>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</si>
  <si>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</si>
  <si>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</si>
  <si>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</si>
  <si>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</si>
  <si>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</si>
  <si>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</si>
  <si>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</si>
  <si>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</si>
  <si>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</si>
  <si>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</si>
  <si>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</si>
  <si>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</si>
  <si>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</si>
  <si>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</si>
  <si>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</si>
  <si>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</si>
  <si>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</si>
  <si>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</si>
  <si>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</si>
  <si>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</si>
  <si>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</si>
  <si>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</si>
  <si>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</si>
  <si>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</si>
  <si>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</si>
  <si>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</si>
  <si>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</si>
  <si>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</si>
  <si>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</si>
  <si>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</si>
  <si>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</si>
  <si>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</si>
  <si>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</si>
  <si>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</si>
  <si>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</si>
  <si>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</si>
  <si>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</si>
  <si>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</si>
  <si>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</si>
  <si>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</si>
  <si>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</si>
  <si>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</si>
  <si>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</si>
  <si>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</si>
  <si>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</si>
  <si>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</si>
  <si>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</si>
  <si>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</si>
  <si>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</si>
  <si>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</si>
  <si>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</si>
  <si>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</si>
  <si>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</si>
  <si>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</si>
  <si>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</si>
  <si>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</si>
  <si>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</si>
  <si>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</si>
  <si>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</si>
  <si>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</si>
  <si>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</si>
  <si>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</si>
  <si>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</si>
  <si>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</si>
  <si>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</si>
  <si>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</si>
  <si>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</si>
  <si>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</si>
  <si>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</si>
  <si>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</si>
  <si>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</si>
  <si>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</si>
  <si>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</si>
  <si>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</si>
  <si>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</si>
  <si>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</si>
  <si>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</si>
  <si>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</si>
  <si>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</si>
  <si>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</si>
  <si>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</si>
  <si>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</si>
  <si>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</si>
  <si>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</si>
  <si>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</si>
  <si>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</si>
  <si>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</si>
  <si>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</si>
  <si>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</si>
  <si>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</si>
  <si>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</si>
  <si>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</si>
  <si>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</si>
  <si>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</si>
  <si>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</si>
  <si>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</si>
  <si>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</si>
  <si>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</si>
  <si>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</si>
  <si>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</si>
  <si>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</si>
  <si>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</si>
  <si>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</si>
  <si>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</si>
  <si>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</si>
  <si>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</si>
  <si>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</si>
  <si>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</si>
  <si>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</si>
  <si>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</si>
  <si>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</si>
  <si>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</si>
  <si>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</si>
  <si>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</si>
  <si>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</si>
  <si>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</si>
  <si>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</si>
  <si>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</si>
  <si>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</si>
  <si>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</si>
  <si>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</si>
  <si>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</si>
  <si>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</si>
  <si>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</si>
  <si>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</si>
  <si>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</si>
  <si>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</si>
  <si>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</si>
  <si>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</si>
  <si>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</si>
  <si>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</si>
  <si>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</si>
  <si>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</si>
  <si>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</si>
  <si>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</si>
  <si>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</si>
  <si>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</si>
  <si>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</si>
  <si>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</si>
  <si>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</si>
  <si>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</si>
  <si>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</si>
  <si>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</si>
  <si>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</si>
  <si>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</si>
  <si>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</si>
  <si>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</si>
  <si>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</si>
  <si>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</si>
  <si>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</si>
  <si>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</si>
  <si>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</si>
  <si>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</si>
  <si>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</si>
  <si>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</si>
  <si>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</si>
  <si>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</si>
  <si>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</si>
  <si>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</si>
  <si>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</si>
  <si>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</si>
  <si>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</si>
  <si>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</si>
  <si>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</si>
  <si>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</si>
  <si>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</si>
  <si>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</si>
  <si>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</si>
  <si>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</si>
  <si>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</si>
  <si>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</si>
  <si>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</si>
  <si>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</si>
  <si>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</si>
  <si>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</si>
  <si>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</si>
  <si>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</si>
  <si>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</si>
  <si>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</si>
  <si>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</si>
  <si>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</si>
  <si>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</si>
  <si>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</si>
  <si>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</si>
  <si>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</si>
  <si>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</si>
  <si>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</si>
  <si>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</si>
  <si>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</si>
  <si>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</si>
  <si>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</si>
  <si>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</si>
  <si>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</si>
  <si>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</si>
  <si>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</si>
  <si>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</si>
  <si>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</si>
  <si>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</si>
  <si>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</si>
  <si>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</si>
  <si>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</si>
  <si>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</si>
  <si>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</si>
  <si>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</si>
  <si>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</si>
  <si>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</si>
  <si>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</si>
  <si>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</si>
  <si>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</si>
  <si>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</si>
  <si>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</si>
  <si>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</si>
  <si>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</si>
  <si>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</si>
  <si>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</si>
  <si>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</si>
  <si>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</si>
  <si>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</si>
  <si>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</si>
  <si>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</si>
  <si>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</si>
  <si>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</si>
  <si>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</si>
  <si>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</si>
  <si>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</si>
  <si>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</si>
  <si>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</si>
  <si>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</si>
  <si>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</si>
  <si>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</si>
  <si>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</si>
  <si>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</si>
  <si>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</si>
  <si>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</si>
  <si>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</si>
  <si>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</si>
  <si>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</si>
  <si>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</si>
  <si>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</si>
  <si>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</si>
  <si>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</si>
  <si>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</si>
  <si>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</si>
  <si>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</si>
  <si>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</si>
  <si>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</si>
  <si>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</si>
  <si>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</si>
  <si>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</si>
  <si>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</si>
  <si>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</si>
  <si>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</si>
  <si>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</si>
  <si>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</si>
  <si>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</si>
  <si>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</si>
  <si>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</si>
  <si>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</si>
  <si>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</si>
  <si>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</si>
  <si>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</si>
  <si>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</si>
  <si>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</si>
  <si>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</si>
  <si>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</si>
  <si>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</si>
  <si>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</si>
  <si>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</si>
  <si>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</si>
  <si>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</si>
  <si>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</si>
  <si>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</si>
  <si>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</si>
  <si>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</si>
  <si>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</si>
  <si>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</si>
  <si>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</si>
  <si>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</si>
  <si>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</si>
  <si>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</si>
  <si>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</si>
  <si>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</si>
  <si>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</si>
  <si>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</si>
  <si>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</si>
  <si>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</si>
  <si>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</si>
  <si>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</si>
  <si>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</si>
  <si>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</si>
  <si>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</si>
  <si>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</si>
  <si>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</si>
  <si>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</si>
  <si>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</si>
  <si>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</si>
  <si>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</si>
  <si>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</si>
  <si>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</si>
  <si>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</si>
  <si>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</si>
  <si>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</si>
  <si>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</si>
  <si>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</si>
  <si>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</si>
  <si>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</si>
  <si>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</si>
  <si>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</si>
  <si>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</si>
  <si>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</si>
  <si>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</si>
  <si>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</si>
  <si>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</si>
  <si>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</si>
  <si>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</si>
  <si>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</si>
  <si>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</si>
  <si>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</si>
  <si>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</si>
  <si>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</si>
  <si>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</si>
  <si>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</si>
  <si>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</si>
  <si>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</si>
  <si>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</si>
  <si>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</si>
  <si>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</si>
  <si>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</si>
  <si>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</si>
  <si>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</si>
  <si>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</si>
  <si>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</si>
  <si>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</si>
  <si>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</si>
  <si>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</si>
  <si>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</si>
  <si>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</si>
  <si>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</si>
  <si>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</si>
  <si>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</si>
  <si>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</si>
  <si>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</si>
  <si>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</si>
  <si>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</si>
  <si>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</si>
  <si>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</si>
  <si>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</si>
  <si>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</si>
  <si>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</si>
  <si>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</si>
  <si>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</si>
  <si>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</si>
  <si>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</si>
  <si>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</si>
  <si>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</si>
  <si>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</si>
  <si>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</si>
  <si>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</si>
  <si>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</si>
  <si>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</si>
  <si>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</si>
  <si>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</si>
  <si>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</si>
  <si>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</si>
  <si>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</si>
  <si>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</si>
  <si>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</si>
  <si>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</si>
  <si>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</si>
  <si>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</si>
  <si>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</si>
  <si>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</si>
  <si>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</si>
  <si>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</si>
  <si>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</si>
  <si>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</si>
  <si>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</si>
  <si>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</si>
  <si>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</si>
  <si>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</si>
  <si>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</si>
  <si>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</si>
  <si>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</si>
  <si>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</si>
  <si>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</si>
  <si>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</si>
  <si>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</si>
  <si>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</si>
  <si>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</si>
  <si>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</si>
  <si>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</si>
  <si>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</si>
  <si>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</si>
  <si>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</si>
  <si>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</si>
  <si>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</si>
  <si>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</si>
  <si>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</si>
  <si>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</si>
  <si>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</si>
  <si>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</si>
  <si>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</si>
  <si>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</si>
  <si>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</si>
  <si>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</si>
  <si>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</si>
  <si>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</si>
  <si>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</si>
  <si>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</si>
  <si>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</si>
  <si>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</si>
  <si>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</si>
  <si>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</si>
  <si>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</si>
  <si>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</si>
  <si>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</si>
  <si>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</si>
  <si>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</si>
  <si>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</si>
  <si>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</si>
  <si>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</si>
  <si>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</si>
  <si>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</si>
  <si>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</si>
  <si>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</si>
  <si>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</si>
  <si>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</si>
  <si>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</si>
  <si>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</si>
  <si>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</si>
  <si>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</si>
  <si>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</si>
  <si>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</si>
  <si>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</si>
  <si>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</si>
  <si>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</si>
  <si>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</si>
  <si>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</si>
  <si>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</si>
  <si>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</si>
  <si>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</si>
  <si>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</si>
  <si>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</si>
  <si>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</si>
  <si>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</si>
  <si>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</si>
  <si>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Romita, Gto.</t>
  </si>
  <si>
    <t>Correspondiente del 1 de Enero al 31 de Diciembre de 2023</t>
  </si>
  <si>
    <t>C.P JOSÉ JAIME GALLARDO GUADIÁN</t>
  </si>
  <si>
    <t>PROFA. MARTHA SOTO TOLEDO</t>
  </si>
  <si>
    <t xml:space="preserve">        TESORERO MUNUCIPAL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</si>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</sst>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  <numFmt numFmtId="169" formatCode="General_)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9" fontId="4" fillId="0" borderId="0"/>
    <xf numFmtId="168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</cellStyleXfs>
  <cellXfs count="21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21" xfId="20" applyBorder="1"/>
    <xf numFmtId="0" fontId="13" fillId="0" borderId="21" xfId="9" applyFont="1" applyBorder="1"/>
    <xf numFmtId="0" fontId="8" fillId="0" borderId="21" xfId="10" applyFont="1" applyBorder="1"/>
    <xf numFmtId="0" fontId="8" fillId="0" borderId="0" xfId="20"/>
    <xf numFmtId="0" fontId="8" fillId="0" borderId="21" xfId="2" applyFont="1" applyFill="1" applyBorder="1" applyAlignment="1" applyProtection="1">
      <alignment vertical="top"/>
      <protection locked="0"/>
    </xf>
    <xf numFmtId="0" fontId="24" fillId="0" borderId="0" xfId="20" applyFont="1" applyAlignment="1">
      <alignment horizontal="center" vertical="center"/>
    </xf>
    <xf numFmtId="0" fontId="8" fillId="0" borderId="0" xfId="20"/>
    <xf numFmtId="0" fontId="8" fillId="0" borderId="21" xfId="2" applyFont="1" applyFill="1" applyBorder="1" applyAlignment="1" applyProtection="1">
      <alignment vertical="top"/>
      <protection locked="0"/>
    </xf>
    <xf numFmtId="0" fontId="24" fillId="0" borderId="0" xfId="20" applyFont="1" applyAlignment="1">
      <alignment horizontal="center" vertical="center"/>
    </xf>
    <xf numFmtId="0" fontId="8" fillId="0" borderId="0" xfId="20"/>
    <xf numFmtId="0" fontId="8" fillId="0" borderId="21" xfId="2" applyFont="1" applyFill="1" applyBorder="1" applyAlignment="1" applyProtection="1">
      <alignment vertical="top"/>
      <protection locked="0"/>
    </xf>
    <xf numFmtId="0" fontId="24" fillId="0" borderId="0" xfId="20" applyFont="1" applyAlignment="1">
      <alignment horizontal="center" vertical="center"/>
    </xf>
    <xf numFmtId="0" fontId="8" fillId="0" borderId="0" xfId="20"/>
    <xf numFmtId="0" fontId="8" fillId="0" borderId="21" xfId="2" applyFont="1" applyFill="1" applyBorder="1" applyAlignment="1" applyProtection="1">
      <alignment vertical="top"/>
      <protection locked="0"/>
    </xf>
    <xf numFmtId="0" fontId="24" fillId="0" borderId="0" xfId="20" applyFont="1" applyAlignment="1">
      <alignment horizontal="center" vertical="center"/>
    </xf>
    <xf numFmtId="0" fontId="8" fillId="0" borderId="21" xfId="2" applyFont="1" applyFill="1" applyBorder="1" applyAlignment="1" applyProtection="1">
      <alignment vertical="top"/>
      <protection locked="0"/>
    </xf>
    <xf numFmtId="0" fontId="24" fillId="0" borderId="0" xfId="20" applyFont="1" applyAlignment="1">
      <alignment horizontal="center" vertical="center"/>
    </xf>
    <xf numFmtId="0" fontId="8" fillId="0" borderId="21" xfId="2" applyFont="1" applyFill="1" applyBorder="1" applyAlignment="1" applyProtection="1">
      <alignment vertical="top"/>
      <protection locked="0"/>
    </xf>
    <xf numFmtId="0" fontId="24" fillId="0" borderId="0" xfId="20" applyFont="1" applyAlignment="1">
      <alignment horizontal="center" vertical="center"/>
    </xf>
  </cellXfs>
  <cellStyles count="36">
    <cellStyle name="=C:\WINNT\SYSTEM32\COMMAND.COM" xfId="21"/>
    <cellStyle name="Euro" xfId="22"/>
    <cellStyle name="Hipervínculo" xfId="11" builtinId="8"/>
    <cellStyle name="Millares" xfId="18" builtinId="3"/>
    <cellStyle name="Millares 2" xfId="1"/>
    <cellStyle name="Millares 2 2" xfId="15"/>
    <cellStyle name="Millares 2 2 2" xfId="24"/>
    <cellStyle name="Millares 2 3" xfId="16"/>
    <cellStyle name="Millares 2 3 2" xfId="25"/>
    <cellStyle name="Millares 2 4" xfId="23"/>
    <cellStyle name="Millares 3" xfId="19"/>
    <cellStyle name="Millares 3 2" xfId="26"/>
    <cellStyle name="Millares 4" xfId="17"/>
    <cellStyle name="Moneda 2" xfId="2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3 4" xfId="28"/>
    <cellStyle name="Normal 4" xfId="4"/>
    <cellStyle name="Normal 4 2" xfId="30"/>
    <cellStyle name="Normal 4 3" xfId="29"/>
    <cellStyle name="Normal 5" xfId="5"/>
    <cellStyle name="Normal 5 2" xfId="32"/>
    <cellStyle name="Normal 5 3" xfId="31"/>
    <cellStyle name="Normal 56" xfId="6"/>
    <cellStyle name="Normal 6" xfId="33"/>
    <cellStyle name="Normal 6 2" xfId="34"/>
    <cellStyle name="Normal 7" xfId="20"/>
    <cellStyle name="Porcentaje" xfId="14" builtinId="5"/>
    <cellStyle name="Porcentaje 2" xfId="7"/>
    <cellStyle name="Porcentual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44</xdr:row>
      <xdr:rowOff>114300</xdr:rowOff>
    </xdr:from>
    <xdr:to>
      <xdr:col>4</xdr:col>
      <xdr:colOff>714375</xdr:colOff>
      <xdr:row>49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838950"/>
          <a:ext cx="78105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125802</xdr:rowOff>
    </xdr:from>
    <xdr:to>
      <xdr:col>4</xdr:col>
      <xdr:colOff>466725</xdr:colOff>
      <xdr:row>156</xdr:row>
      <xdr:rowOff>15995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32146"/>
          <a:ext cx="7808164" cy="609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219</xdr:row>
      <xdr:rowOff>133350</xdr:rowOff>
    </xdr:from>
    <xdr:to>
      <xdr:col>3</xdr:col>
      <xdr:colOff>723900</xdr:colOff>
      <xdr:row>224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3708975"/>
          <a:ext cx="78105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35" activePane="bottomLeft" state="frozen"/>
      <selection activeCell="A14" sqref="A14:B14"/>
      <selection pane="bottomLeft" activeCell="B52" sqref="B5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4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opLeftCell="A13" workbookViewId="0">
      <selection activeCell="G40" sqref="G40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315389286.85000002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5500000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5" x14ac:dyDescent="0.2">
      <c r="A17" s="70">
        <v>3.2</v>
      </c>
      <c r="B17" s="63" t="s">
        <v>530</v>
      </c>
      <c r="C17" s="147">
        <v>5500000</v>
      </c>
    </row>
    <row r="18" spans="1:5" x14ac:dyDescent="0.2">
      <c r="A18" s="70">
        <v>3.3</v>
      </c>
      <c r="B18" s="65" t="s">
        <v>531</v>
      </c>
      <c r="C18" s="148">
        <v>0</v>
      </c>
    </row>
    <row r="19" spans="1:5" x14ac:dyDescent="0.2">
      <c r="A19" s="59"/>
      <c r="B19" s="71"/>
      <c r="C19" s="72"/>
    </row>
    <row r="20" spans="1:5" x14ac:dyDescent="0.2">
      <c r="A20" s="73" t="s">
        <v>660</v>
      </c>
      <c r="B20" s="73"/>
      <c r="C20" s="145">
        <f>C5+C7-C15</f>
        <v>309889286.85000002</v>
      </c>
    </row>
    <row r="22" spans="1:5" x14ac:dyDescent="0.2">
      <c r="B22" s="39" t="s">
        <v>625</v>
      </c>
    </row>
    <row r="25" spans="1:5" ht="12" thickBot="1" x14ac:dyDescent="0.25">
      <c r="B25" s="204"/>
      <c r="C25" s="194"/>
      <c r="D25" s="204"/>
      <c r="E25" s="196"/>
    </row>
    <row r="26" spans="1:5" ht="15" x14ac:dyDescent="0.2">
      <c r="B26" s="205" t="s">
        <v>664</v>
      </c>
      <c r="C26" s="203"/>
      <c r="D26" s="205" t="s">
        <v>665</v>
      </c>
    </row>
    <row r="27" spans="1:5" ht="15" x14ac:dyDescent="0.2">
      <c r="B27" s="205" t="s">
        <v>666</v>
      </c>
      <c r="C27" s="203"/>
      <c r="D27" s="205" t="s">
        <v>667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topLeftCell="A28" workbookViewId="0">
      <selection activeCell="E50" sqref="E50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285239413.44999999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49999529.950000003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125808.1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4810590.0199999996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2090389.12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37472742.710000001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5500000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2017395.01</v>
      </c>
    </row>
    <row r="31" spans="1:3" x14ac:dyDescent="0.2">
      <c r="A31" s="90" t="s">
        <v>556</v>
      </c>
      <c r="B31" s="77" t="s">
        <v>439</v>
      </c>
      <c r="C31" s="150">
        <v>2017395.01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5" x14ac:dyDescent="0.2">
      <c r="A33" s="90" t="s">
        <v>558</v>
      </c>
      <c r="B33" s="77" t="s">
        <v>449</v>
      </c>
      <c r="C33" s="150">
        <v>0</v>
      </c>
    </row>
    <row r="34" spans="1:5" x14ac:dyDescent="0.2">
      <c r="A34" s="90" t="s">
        <v>559</v>
      </c>
      <c r="B34" s="77" t="s">
        <v>455</v>
      </c>
      <c r="C34" s="150">
        <v>0</v>
      </c>
    </row>
    <row r="35" spans="1:5" x14ac:dyDescent="0.2">
      <c r="A35" s="90" t="s">
        <v>560</v>
      </c>
      <c r="B35" s="85" t="s">
        <v>561</v>
      </c>
      <c r="C35" s="152">
        <v>0</v>
      </c>
    </row>
    <row r="36" spans="1:5" x14ac:dyDescent="0.2">
      <c r="A36" s="78"/>
      <c r="B36" s="81"/>
      <c r="C36" s="82"/>
    </row>
    <row r="37" spans="1:5" x14ac:dyDescent="0.2">
      <c r="A37" s="83" t="s">
        <v>661</v>
      </c>
      <c r="B37" s="58"/>
      <c r="C37" s="145">
        <f>C5-C7+C30</f>
        <v>237257278.50999999</v>
      </c>
    </row>
    <row r="39" spans="1:5" x14ac:dyDescent="0.2">
      <c r="B39" s="39" t="s">
        <v>625</v>
      </c>
    </row>
    <row r="42" spans="1:5" ht="12" thickBot="1" x14ac:dyDescent="0.25">
      <c r="B42" s="207"/>
      <c r="C42" s="194"/>
      <c r="D42" s="207"/>
      <c r="E42" s="196"/>
    </row>
    <row r="43" spans="1:5" ht="15" x14ac:dyDescent="0.2">
      <c r="B43" s="208" t="s">
        <v>664</v>
      </c>
      <c r="C43" s="206"/>
      <c r="D43" s="208" t="s">
        <v>665</v>
      </c>
    </row>
    <row r="44" spans="1:5" ht="15" x14ac:dyDescent="0.2">
      <c r="B44" s="208" t="s">
        <v>666</v>
      </c>
      <c r="C44" s="206"/>
      <c r="D44" s="208" t="s">
        <v>667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40" workbookViewId="0">
      <selection activeCell="E62" sqref="E6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208764378.78</v>
      </c>
      <c r="E36" s="34">
        <v>-208764378.78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570893729.25</v>
      </c>
      <c r="E37" s="34">
        <v>-570893729.25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156848062.88999999</v>
      </c>
      <c r="E38" s="34">
        <v>-156848062.88999999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58242647.170000002</v>
      </c>
      <c r="E39" s="34">
        <v>-58242647.170000002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93657398.109999999</v>
      </c>
      <c r="E40" s="34">
        <v>-93657398.109999999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218062898.36000001</v>
      </c>
      <c r="E41" s="34">
        <v>-218062898.36000001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902377229.66999996</v>
      </c>
      <c r="E42" s="34">
        <v>-902377229.66999996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517334866.66000003</v>
      </c>
      <c r="E43" s="34">
        <v>-517334866.66000003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340226677.38</v>
      </c>
      <c r="E44" s="34">
        <v>-340226677.38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419778615.98000002</v>
      </c>
      <c r="E45" s="34">
        <v>-419778615.98000002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119737126.42</v>
      </c>
      <c r="E46" s="34">
        <v>-119737126.42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119410223.3</v>
      </c>
      <c r="E47" s="34">
        <v>-119410223.3</v>
      </c>
      <c r="F47" s="34">
        <f t="shared" si="0"/>
        <v>0</v>
      </c>
    </row>
    <row r="49" spans="2:6" x14ac:dyDescent="0.2">
      <c r="B49" s="29" t="s">
        <v>625</v>
      </c>
    </row>
    <row r="53" spans="2:6" x14ac:dyDescent="0.2">
      <c r="B53" s="130"/>
    </row>
    <row r="54" spans="2:6" ht="12" thickBot="1" x14ac:dyDescent="0.25">
      <c r="B54" s="209"/>
      <c r="D54" s="195"/>
      <c r="E54" s="211"/>
      <c r="F54" s="195"/>
    </row>
    <row r="55" spans="2:6" ht="15" x14ac:dyDescent="0.2">
      <c r="B55" s="210" t="s">
        <v>664</v>
      </c>
      <c r="E55" s="212" t="s">
        <v>665</v>
      </c>
    </row>
    <row r="56" spans="2:6" ht="15" x14ac:dyDescent="0.2">
      <c r="B56" s="210" t="s">
        <v>666</v>
      </c>
      <c r="E56" s="212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34" zoomScale="106" zoomScaleNormal="106" workbookViewId="0">
      <selection activeCell="E145" sqref="E14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14938953.800000001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130889.63</v>
      </c>
      <c r="D15" s="24">
        <v>44526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80494.05</v>
      </c>
      <c r="D20" s="24">
        <v>80494.05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11624690.550000001</v>
      </c>
      <c r="D23" s="24">
        <v>11624690.550000001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7225340.71</v>
      </c>
      <c r="D24" s="24">
        <v>7225340.71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15058228.43</v>
      </c>
      <c r="D27" s="24">
        <v>15058228.43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625084715.81999993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273509.8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616722819.40999997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8088386.6100000003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27477674.149999999</v>
      </c>
      <c r="D62" s="24">
        <f t="shared" ref="D62:E62" si="0">SUM(D63:D70)</f>
        <v>1948299.4</v>
      </c>
      <c r="E62" s="24">
        <f t="shared" si="0"/>
        <v>18487241.620000001</v>
      </c>
    </row>
    <row r="63" spans="1:9" x14ac:dyDescent="0.2">
      <c r="A63" s="22">
        <v>1241</v>
      </c>
      <c r="B63" s="20" t="s">
        <v>237</v>
      </c>
      <c r="C63" s="24">
        <v>4953409.46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880545.51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211500.86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11330384.869999999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155312.26</v>
      </c>
      <c r="D67" s="24">
        <v>1944699.4</v>
      </c>
      <c r="E67" s="24">
        <v>18473441.620000001</v>
      </c>
    </row>
    <row r="68" spans="1:9" x14ac:dyDescent="0.2">
      <c r="A68" s="22">
        <v>1246</v>
      </c>
      <c r="B68" s="20" t="s">
        <v>242</v>
      </c>
      <c r="C68" s="24">
        <v>9854559.4499999993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73961.740000000005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18000</v>
      </c>
      <c r="D70" s="24">
        <v>3600</v>
      </c>
      <c r="E70" s="24">
        <v>13800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708356.03</v>
      </c>
      <c r="D74" s="24">
        <f>SUM(D75:D79)</f>
        <v>1963.62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688719.91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19636.12</v>
      </c>
      <c r="D78" s="24">
        <v>1963.62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273087.21999999997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273087.21999999997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43810821.099999994</v>
      </c>
      <c r="D110" s="24">
        <f>SUM(D111:D119)</f>
        <v>43810821.099999994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1287300.48</v>
      </c>
      <c r="D111" s="24">
        <f>C111</f>
        <v>1287300.48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8453676.0899999999</v>
      </c>
      <c r="D112" s="24">
        <f t="shared" ref="D112:D119" si="1">C112</f>
        <v>8453676.0899999999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5849108.8799999999</v>
      </c>
      <c r="D113" s="24">
        <f t="shared" si="1"/>
        <v>5849108.8799999999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-234570.31</v>
      </c>
      <c r="D115" s="24">
        <f t="shared" si="1"/>
        <v>-234570.31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13405855.689999999</v>
      </c>
      <c r="D117" s="24">
        <f t="shared" si="1"/>
        <v>13405855.689999999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15049450.27</v>
      </c>
      <c r="D119" s="24">
        <f t="shared" si="1"/>
        <v>15049450.27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5500000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21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204" zoomScaleNormal="100" workbookViewId="0">
      <selection activeCell="D226" sqref="D22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50783646.030000001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13952822.949999999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13360227.09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150000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442595.86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4899016.75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1530007.87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3369008.88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587336.31000000006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587336.31000000006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31344470.02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1906686.5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1659723.59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27778059.93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260331738.18999997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228908883.86999997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123184112.8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104301222.41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1423548.66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31422854.32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31422854.32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235146614.75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179936383.35000002</v>
      </c>
      <c r="D99" s="57">
        <f>C99/$C$98</f>
        <v>0.76520932925741825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106886962.28</v>
      </c>
      <c r="D100" s="57">
        <f t="shared" ref="D100:D163" si="0">C100/$C$98</f>
        <v>0.45455454416657726</v>
      </c>
      <c r="E100" s="56"/>
    </row>
    <row r="101" spans="1:5" x14ac:dyDescent="0.2">
      <c r="A101" s="54">
        <v>5111</v>
      </c>
      <c r="B101" s="51" t="s">
        <v>361</v>
      </c>
      <c r="C101" s="55">
        <v>46705602.920000002</v>
      </c>
      <c r="D101" s="57">
        <f t="shared" si="0"/>
        <v>0.19862332685357106</v>
      </c>
      <c r="E101" s="56"/>
    </row>
    <row r="102" spans="1:5" x14ac:dyDescent="0.2">
      <c r="A102" s="54">
        <v>5112</v>
      </c>
      <c r="B102" s="51" t="s">
        <v>362</v>
      </c>
      <c r="C102" s="55">
        <v>13360965.91</v>
      </c>
      <c r="D102" s="57">
        <f t="shared" si="0"/>
        <v>5.6819724682002894E-2</v>
      </c>
      <c r="E102" s="56"/>
    </row>
    <row r="103" spans="1:5" x14ac:dyDescent="0.2">
      <c r="A103" s="54">
        <v>5113</v>
      </c>
      <c r="B103" s="51" t="s">
        <v>363</v>
      </c>
      <c r="C103" s="55">
        <v>8546883.6199999992</v>
      </c>
      <c r="D103" s="57">
        <f t="shared" si="0"/>
        <v>3.6347040883776958E-2</v>
      </c>
      <c r="E103" s="56"/>
    </row>
    <row r="104" spans="1:5" x14ac:dyDescent="0.2">
      <c r="A104" s="54">
        <v>5114</v>
      </c>
      <c r="B104" s="51" t="s">
        <v>364</v>
      </c>
      <c r="C104" s="55">
        <v>5489704.25</v>
      </c>
      <c r="D104" s="57">
        <f t="shared" si="0"/>
        <v>2.334587829740381E-2</v>
      </c>
      <c r="E104" s="56"/>
    </row>
    <row r="105" spans="1:5" x14ac:dyDescent="0.2">
      <c r="A105" s="54">
        <v>5115</v>
      </c>
      <c r="B105" s="51" t="s">
        <v>365</v>
      </c>
      <c r="C105" s="55">
        <v>32783805.579999998</v>
      </c>
      <c r="D105" s="57">
        <f t="shared" si="0"/>
        <v>0.13941857344982253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34728547.590000004</v>
      </c>
      <c r="D107" s="57">
        <f t="shared" si="0"/>
        <v>0.14768891156235539</v>
      </c>
      <c r="E107" s="56"/>
    </row>
    <row r="108" spans="1:5" x14ac:dyDescent="0.2">
      <c r="A108" s="54">
        <v>5121</v>
      </c>
      <c r="B108" s="51" t="s">
        <v>368</v>
      </c>
      <c r="C108" s="55">
        <v>8517173.2300000004</v>
      </c>
      <c r="D108" s="57">
        <f t="shared" si="0"/>
        <v>3.6220692520090809E-2</v>
      </c>
      <c r="E108" s="56"/>
    </row>
    <row r="109" spans="1:5" x14ac:dyDescent="0.2">
      <c r="A109" s="54">
        <v>5122</v>
      </c>
      <c r="B109" s="51" t="s">
        <v>369</v>
      </c>
      <c r="C109" s="55">
        <v>2269272.39</v>
      </c>
      <c r="D109" s="57">
        <f t="shared" si="0"/>
        <v>9.6504574068081508E-3</v>
      </c>
      <c r="E109" s="56"/>
    </row>
    <row r="110" spans="1:5" x14ac:dyDescent="0.2">
      <c r="A110" s="54">
        <v>5123</v>
      </c>
      <c r="B110" s="51" t="s">
        <v>370</v>
      </c>
      <c r="C110" s="55">
        <v>40879.199999999997</v>
      </c>
      <c r="D110" s="57">
        <f t="shared" si="0"/>
        <v>1.7384558158943259E-4</v>
      </c>
      <c r="E110" s="56"/>
    </row>
    <row r="111" spans="1:5" x14ac:dyDescent="0.2">
      <c r="A111" s="54">
        <v>5124</v>
      </c>
      <c r="B111" s="51" t="s">
        <v>371</v>
      </c>
      <c r="C111" s="55">
        <v>6203492.21</v>
      </c>
      <c r="D111" s="57">
        <f t="shared" si="0"/>
        <v>2.6381380044936412E-2</v>
      </c>
      <c r="E111" s="56"/>
    </row>
    <row r="112" spans="1:5" x14ac:dyDescent="0.2">
      <c r="A112" s="54">
        <v>5125</v>
      </c>
      <c r="B112" s="51" t="s">
        <v>372</v>
      </c>
      <c r="C112" s="55">
        <v>494484.07</v>
      </c>
      <c r="D112" s="57">
        <f t="shared" si="0"/>
        <v>2.1028755635105309E-3</v>
      </c>
      <c r="E112" s="56"/>
    </row>
    <row r="113" spans="1:5" x14ac:dyDescent="0.2">
      <c r="A113" s="54">
        <v>5126</v>
      </c>
      <c r="B113" s="51" t="s">
        <v>373</v>
      </c>
      <c r="C113" s="55">
        <v>13363827.609999999</v>
      </c>
      <c r="D113" s="57">
        <f t="shared" si="0"/>
        <v>5.6831894536130037E-2</v>
      </c>
      <c r="E113" s="56"/>
    </row>
    <row r="114" spans="1:5" x14ac:dyDescent="0.2">
      <c r="A114" s="54">
        <v>5127</v>
      </c>
      <c r="B114" s="51" t="s">
        <v>374</v>
      </c>
      <c r="C114" s="55">
        <v>614255.12</v>
      </c>
      <c r="D114" s="57">
        <f t="shared" si="0"/>
        <v>2.6122218287218612E-3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3225163.76</v>
      </c>
      <c r="D116" s="57">
        <f t="shared" si="0"/>
        <v>1.3715544080568142E-2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38320873.480000004</v>
      </c>
      <c r="D117" s="57">
        <f t="shared" si="0"/>
        <v>0.16296587352848552</v>
      </c>
      <c r="E117" s="56"/>
    </row>
    <row r="118" spans="1:5" x14ac:dyDescent="0.2">
      <c r="A118" s="54">
        <v>5131</v>
      </c>
      <c r="B118" s="51" t="s">
        <v>378</v>
      </c>
      <c r="C118" s="55">
        <v>6845879.8899999997</v>
      </c>
      <c r="D118" s="57">
        <f t="shared" si="0"/>
        <v>2.9113240253440646E-2</v>
      </c>
      <c r="E118" s="56"/>
    </row>
    <row r="119" spans="1:5" x14ac:dyDescent="0.2">
      <c r="A119" s="54">
        <v>5132</v>
      </c>
      <c r="B119" s="51" t="s">
        <v>379</v>
      </c>
      <c r="C119" s="55">
        <v>3885533.98</v>
      </c>
      <c r="D119" s="57">
        <f t="shared" si="0"/>
        <v>1.6523878024486849E-2</v>
      </c>
      <c r="E119" s="56"/>
    </row>
    <row r="120" spans="1:5" x14ac:dyDescent="0.2">
      <c r="A120" s="54">
        <v>5133</v>
      </c>
      <c r="B120" s="51" t="s">
        <v>380</v>
      </c>
      <c r="C120" s="55">
        <v>4031563.45</v>
      </c>
      <c r="D120" s="57">
        <f t="shared" si="0"/>
        <v>1.7144892578131406E-2</v>
      </c>
      <c r="E120" s="56"/>
    </row>
    <row r="121" spans="1:5" x14ac:dyDescent="0.2">
      <c r="A121" s="54">
        <v>5134</v>
      </c>
      <c r="B121" s="51" t="s">
        <v>381</v>
      </c>
      <c r="C121" s="55">
        <v>347182.84</v>
      </c>
      <c r="D121" s="57">
        <f t="shared" si="0"/>
        <v>1.4764526394271641E-3</v>
      </c>
      <c r="E121" s="56"/>
    </row>
    <row r="122" spans="1:5" x14ac:dyDescent="0.2">
      <c r="A122" s="54">
        <v>5135</v>
      </c>
      <c r="B122" s="51" t="s">
        <v>382</v>
      </c>
      <c r="C122" s="55">
        <v>13391367.289999999</v>
      </c>
      <c r="D122" s="57">
        <f t="shared" si="0"/>
        <v>5.6949011595328523E-2</v>
      </c>
      <c r="E122" s="56"/>
    </row>
    <row r="123" spans="1:5" x14ac:dyDescent="0.2">
      <c r="A123" s="54">
        <v>5136</v>
      </c>
      <c r="B123" s="51" t="s">
        <v>383</v>
      </c>
      <c r="C123" s="55">
        <v>2809417.74</v>
      </c>
      <c r="D123" s="57">
        <f t="shared" si="0"/>
        <v>1.1947515140657582E-2</v>
      </c>
      <c r="E123" s="56"/>
    </row>
    <row r="124" spans="1:5" x14ac:dyDescent="0.2">
      <c r="A124" s="54">
        <v>5137</v>
      </c>
      <c r="B124" s="51" t="s">
        <v>384</v>
      </c>
      <c r="C124" s="55">
        <v>658556.1</v>
      </c>
      <c r="D124" s="57">
        <f t="shared" si="0"/>
        <v>2.8006190975794175E-3</v>
      </c>
      <c r="E124" s="56"/>
    </row>
    <row r="125" spans="1:5" x14ac:dyDescent="0.2">
      <c r="A125" s="54">
        <v>5138</v>
      </c>
      <c r="B125" s="51" t="s">
        <v>385</v>
      </c>
      <c r="C125" s="55">
        <v>4536184.7</v>
      </c>
      <c r="D125" s="57">
        <f t="shared" si="0"/>
        <v>1.9290878181779141E-2</v>
      </c>
      <c r="E125" s="56"/>
    </row>
    <row r="126" spans="1:5" x14ac:dyDescent="0.2">
      <c r="A126" s="54">
        <v>5139</v>
      </c>
      <c r="B126" s="51" t="s">
        <v>386</v>
      </c>
      <c r="C126" s="55">
        <v>1815187.49</v>
      </c>
      <c r="D126" s="57">
        <f t="shared" si="0"/>
        <v>7.7193860176547578E-3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51905739.009999998</v>
      </c>
      <c r="D127" s="57">
        <f t="shared" si="0"/>
        <v>0.22073776849896154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11902500</v>
      </c>
      <c r="D128" s="57">
        <f t="shared" si="0"/>
        <v>5.0617356378505979E-2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11902500</v>
      </c>
      <c r="D130" s="57">
        <f t="shared" si="0"/>
        <v>5.0617356378505979E-2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40003239.009999998</v>
      </c>
      <c r="D137" s="57">
        <f t="shared" si="0"/>
        <v>0.17012041212045559</v>
      </c>
      <c r="E137" s="56"/>
    </row>
    <row r="138" spans="1:5" x14ac:dyDescent="0.2">
      <c r="A138" s="54">
        <v>5241</v>
      </c>
      <c r="B138" s="51" t="s">
        <v>396</v>
      </c>
      <c r="C138" s="55">
        <v>39633939.009999998</v>
      </c>
      <c r="D138" s="57">
        <f t="shared" si="0"/>
        <v>0.16854990258795549</v>
      </c>
      <c r="E138" s="56"/>
    </row>
    <row r="139" spans="1:5" x14ac:dyDescent="0.2">
      <c r="A139" s="54">
        <v>5242</v>
      </c>
      <c r="B139" s="51" t="s">
        <v>397</v>
      </c>
      <c r="C139" s="55">
        <v>369300</v>
      </c>
      <c r="D139" s="57">
        <f t="shared" si="0"/>
        <v>1.5705095325000847E-3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974999.88</v>
      </c>
      <c r="D160" s="57">
        <f t="shared" si="0"/>
        <v>4.1463487834455422E-3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974999.88</v>
      </c>
      <c r="D167" s="57">
        <f t="shared" si="1"/>
        <v>4.1463487834455422E-3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974999.88</v>
      </c>
      <c r="D169" s="57">
        <f t="shared" si="1"/>
        <v>4.1463487834455422E-3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312097.5</v>
      </c>
      <c r="D170" s="57">
        <f t="shared" si="1"/>
        <v>1.3272464089343222E-3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312097.5</v>
      </c>
      <c r="D171" s="57">
        <f t="shared" si="1"/>
        <v>1.3272464089343222E-3</v>
      </c>
      <c r="E171" s="56"/>
    </row>
    <row r="172" spans="1:5" x14ac:dyDescent="0.2">
      <c r="A172" s="54">
        <v>5411</v>
      </c>
      <c r="B172" s="51" t="s">
        <v>426</v>
      </c>
      <c r="C172" s="55">
        <v>312097.5</v>
      </c>
      <c r="D172" s="57">
        <f t="shared" si="1"/>
        <v>1.3272464089343222E-3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2017395.01</v>
      </c>
      <c r="D185" s="57">
        <f t="shared" si="1"/>
        <v>8.5793070512404646E-3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2017395.01</v>
      </c>
      <c r="D186" s="57">
        <f t="shared" si="1"/>
        <v>8.5793070512404646E-3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1944699.4</v>
      </c>
      <c r="D191" s="57">
        <f t="shared" si="1"/>
        <v>8.2701569064370286E-3</v>
      </c>
      <c r="E191" s="56"/>
    </row>
    <row r="192" spans="1:5" x14ac:dyDescent="0.2">
      <c r="A192" s="54">
        <v>5516</v>
      </c>
      <c r="B192" s="51" t="s">
        <v>445</v>
      </c>
      <c r="C192" s="55">
        <v>3600</v>
      </c>
      <c r="D192" s="57">
        <f t="shared" si="1"/>
        <v>1.5309597392364755E-5</v>
      </c>
      <c r="E192" s="56"/>
    </row>
    <row r="193" spans="1:5" x14ac:dyDescent="0.2">
      <c r="A193" s="54">
        <v>5517</v>
      </c>
      <c r="B193" s="51" t="s">
        <v>446</v>
      </c>
      <c r="C193" s="55">
        <v>69095.61</v>
      </c>
      <c r="D193" s="57">
        <f t="shared" si="1"/>
        <v>2.9384054741107005E-4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H37" sqref="H37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1012971.81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75968769.469999999</v>
      </c>
    </row>
    <row r="15" spans="1:5" x14ac:dyDescent="0.2">
      <c r="A15" s="33">
        <v>3220</v>
      </c>
      <c r="B15" s="29" t="s">
        <v>469</v>
      </c>
      <c r="C15" s="34">
        <v>515497324.00999999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3" spans="2:5" x14ac:dyDescent="0.2">
      <c r="B33" s="130"/>
      <c r="C33" s="130"/>
      <c r="D33" s="130"/>
    </row>
    <row r="34" spans="2:5" ht="12" thickBot="1" x14ac:dyDescent="0.25">
      <c r="B34" s="198"/>
      <c r="C34" s="194"/>
      <c r="D34" s="198"/>
      <c r="E34" s="195"/>
    </row>
    <row r="35" spans="2:5" ht="15" x14ac:dyDescent="0.2">
      <c r="B35" s="199" t="s">
        <v>664</v>
      </c>
      <c r="C35" s="197"/>
      <c r="D35" s="199" t="s">
        <v>665</v>
      </c>
    </row>
    <row r="36" spans="2:5" ht="15" x14ac:dyDescent="0.2">
      <c r="B36" s="199" t="s">
        <v>666</v>
      </c>
      <c r="C36" s="197"/>
      <c r="D36" s="199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9"/>
  <sheetViews>
    <sheetView topLeftCell="A109" workbookViewId="0">
      <selection activeCell="D135" sqref="D135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29164214.390000001</v>
      </c>
      <c r="D9" s="34">
        <v>2838921.44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14938953.800000001</v>
      </c>
      <c r="D11" s="34">
        <v>10606616.529999999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8995727.9900000002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44103168.189999998</v>
      </c>
      <c r="D15" s="135">
        <f>SUM(D8:D14)</f>
        <v>22441265.960000001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37472742.710000001</v>
      </c>
      <c r="D20" s="135">
        <f>SUM(D21:D27)</f>
        <v>37472742.710000001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37472742.710000001</v>
      </c>
      <c r="D25" s="132">
        <v>37472742.710000001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7026787.2399999993</v>
      </c>
      <c r="D28" s="135">
        <f>SUM(D29:D36)</f>
        <v>7026787.2399999993</v>
      </c>
      <c r="E28" s="130"/>
    </row>
    <row r="29" spans="1:5" x14ac:dyDescent="0.2">
      <c r="A29" s="33">
        <v>1241</v>
      </c>
      <c r="B29" s="29" t="s">
        <v>237</v>
      </c>
      <c r="C29" s="34">
        <v>125808.1</v>
      </c>
      <c r="D29" s="132">
        <v>125808.1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4810590.0199999996</v>
      </c>
      <c r="D32" s="132">
        <v>4810590.0199999996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2090389.12</v>
      </c>
      <c r="D34" s="132">
        <v>2090389.12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44499529.950000003</v>
      </c>
      <c r="D43" s="135">
        <f>D20+D28+D37</f>
        <v>44499529.950000003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75968769.469999999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2337605.9699999997</v>
      </c>
      <c r="D48" s="135">
        <f>D51+D63+D91+D94+D49</f>
        <v>1360452.52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312097.5</v>
      </c>
      <c r="D51" s="135">
        <f>D52+D54+D56+D58+D60</f>
        <v>163881.66</v>
      </c>
    </row>
    <row r="52" spans="1:4" x14ac:dyDescent="0.2">
      <c r="A52" s="131">
        <v>5410</v>
      </c>
      <c r="B52" s="130" t="s">
        <v>618</v>
      </c>
      <c r="C52" s="132">
        <f>C53</f>
        <v>312097.5</v>
      </c>
      <c r="D52" s="132">
        <f>D53</f>
        <v>163881.66</v>
      </c>
    </row>
    <row r="53" spans="1:4" x14ac:dyDescent="0.2">
      <c r="A53" s="131">
        <v>5411</v>
      </c>
      <c r="B53" s="130" t="s">
        <v>426</v>
      </c>
      <c r="C53" s="132">
        <v>312097.5</v>
      </c>
      <c r="D53" s="132">
        <v>163881.66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2017395.01</v>
      </c>
      <c r="D63" s="135">
        <f>D64+D73+D76+D82</f>
        <v>1196570.8600000001</v>
      </c>
    </row>
    <row r="64" spans="1:4" x14ac:dyDescent="0.2">
      <c r="A64" s="33">
        <v>5510</v>
      </c>
      <c r="B64" s="29" t="s">
        <v>439</v>
      </c>
      <c r="C64" s="34">
        <f>SUM(C65:C72)</f>
        <v>2017395.01</v>
      </c>
      <c r="D64" s="34">
        <f>SUM(D65:D72)</f>
        <v>1196570.8600000001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1944699.4</v>
      </c>
      <c r="D69" s="34">
        <v>1123150.25</v>
      </c>
    </row>
    <row r="70" spans="1:4" x14ac:dyDescent="0.2">
      <c r="A70" s="33">
        <v>5516</v>
      </c>
      <c r="B70" s="29" t="s">
        <v>445</v>
      </c>
      <c r="C70" s="34">
        <v>3600</v>
      </c>
      <c r="D70" s="34">
        <v>3600</v>
      </c>
    </row>
    <row r="71" spans="1:4" x14ac:dyDescent="0.2">
      <c r="A71" s="33">
        <v>5517</v>
      </c>
      <c r="B71" s="29" t="s">
        <v>446</v>
      </c>
      <c r="C71" s="34">
        <v>69095.61</v>
      </c>
      <c r="D71" s="34">
        <v>69820.61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8113.46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8113.46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5" x14ac:dyDescent="0.2">
      <c r="A113" s="131">
        <v>1124</v>
      </c>
      <c r="B113" s="141" t="s">
        <v>638</v>
      </c>
      <c r="C113" s="142">
        <v>-0.01</v>
      </c>
      <c r="D113" s="132">
        <v>0</v>
      </c>
    </row>
    <row r="114" spans="1:5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5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5" x14ac:dyDescent="0.2">
      <c r="A116" s="131">
        <v>1124</v>
      </c>
      <c r="B116" s="141" t="s">
        <v>641</v>
      </c>
      <c r="C116" s="142">
        <v>-0.08</v>
      </c>
      <c r="D116" s="132">
        <v>0</v>
      </c>
    </row>
    <row r="117" spans="1:5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5" x14ac:dyDescent="0.2">
      <c r="A118" s="131">
        <v>1124</v>
      </c>
      <c r="B118" s="141" t="s">
        <v>643</v>
      </c>
      <c r="C118" s="132">
        <v>0.09</v>
      </c>
      <c r="D118" s="132">
        <v>0</v>
      </c>
    </row>
    <row r="119" spans="1:5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5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5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5" x14ac:dyDescent="0.2">
      <c r="A122" s="131"/>
      <c r="B122" s="143" t="s">
        <v>647</v>
      </c>
      <c r="C122" s="135">
        <f>C47+C48+C100-C106-C109</f>
        <v>78306375.439999998</v>
      </c>
      <c r="D122" s="135">
        <f>D47+D48+D100-D106-D109</f>
        <v>1360452.52</v>
      </c>
    </row>
    <row r="126" spans="1:5" x14ac:dyDescent="0.2">
      <c r="B126" s="130"/>
      <c r="C126" s="130"/>
      <c r="D126" s="130"/>
    </row>
    <row r="127" spans="1:5" ht="12" thickBot="1" x14ac:dyDescent="0.25">
      <c r="B127" s="201"/>
      <c r="C127" s="194"/>
      <c r="D127" s="201"/>
      <c r="E127" s="195"/>
    </row>
    <row r="128" spans="1:5" ht="15" x14ac:dyDescent="0.2">
      <c r="B128" s="202" t="s">
        <v>664</v>
      </c>
      <c r="C128" s="200"/>
      <c r="D128" s="202" t="s">
        <v>665</v>
      </c>
    </row>
    <row r="129" spans="2:4" ht="15" x14ac:dyDescent="0.2">
      <c r="B129" s="202" t="s">
        <v>666</v>
      </c>
      <c r="C129" s="200"/>
      <c r="D129" s="202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8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2019-02-13T21:19:08Z</cp:lastPrinted>
  <dcterms:created xsi:type="dcterms:W3CDTF">2012-12-11T20:36:24Z</dcterms:created>
  <dcterms:modified xsi:type="dcterms:W3CDTF">2024-02-17T21:54:03Z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